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_m\Dropbox\Poultry Performance plus\technisch\modellen\"/>
    </mc:Choice>
  </mc:AlternateContent>
  <bookViews>
    <workbookView xWindow="0" yWindow="0" windowWidth="19200" windowHeight="7310"/>
  </bookViews>
  <sheets>
    <sheet name="ventilation based on CO2" sheetId="1" r:id="rId1"/>
    <sheet name="Blad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1" l="1"/>
  <c r="G29" i="1"/>
  <c r="H27" i="1"/>
  <c r="H28" i="1"/>
  <c r="H26" i="1"/>
  <c r="Q6" i="2" l="1"/>
  <c r="Q5" i="2"/>
  <c r="H24" i="1" l="1"/>
  <c r="G24" i="1"/>
  <c r="C14" i="1" l="1"/>
  <c r="H6" i="1" l="1"/>
  <c r="H10" i="1"/>
  <c r="H14" i="1"/>
  <c r="H18" i="1"/>
  <c r="H11" i="1"/>
  <c r="H15" i="1"/>
  <c r="H17" i="1"/>
  <c r="H7" i="1"/>
  <c r="H19" i="1"/>
  <c r="H8" i="1"/>
  <c r="H12" i="1"/>
  <c r="H16" i="1"/>
  <c r="H20" i="1"/>
  <c r="H9" i="1"/>
  <c r="H13" i="1"/>
  <c r="H21" i="1"/>
  <c r="H22" i="1"/>
  <c r="H23" i="1"/>
  <c r="C13" i="1"/>
  <c r="C15" i="1" s="1"/>
  <c r="C17" i="1" s="1"/>
</calcChain>
</file>

<file path=xl/sharedStrings.xml><?xml version="1.0" encoding="utf-8"?>
<sst xmlns="http://schemas.openxmlformats.org/spreadsheetml/2006/main" count="59" uniqueCount="56">
  <si>
    <t>size of the machine</t>
  </si>
  <si>
    <t>unit</t>
  </si>
  <si>
    <t>#</t>
  </si>
  <si>
    <t>eggs</t>
  </si>
  <si>
    <t>fertility</t>
  </si>
  <si>
    <t>%</t>
  </si>
  <si>
    <t>heat production embryo</t>
  </si>
  <si>
    <t>watt</t>
  </si>
  <si>
    <t>ppm</t>
  </si>
  <si>
    <t>day</t>
  </si>
  <si>
    <t>input values</t>
  </si>
  <si>
    <t>calculation</t>
  </si>
  <si>
    <t>RQ value</t>
  </si>
  <si>
    <t>kJ/hr</t>
  </si>
  <si>
    <t>heat production</t>
  </si>
  <si>
    <t>l/kJ</t>
  </si>
  <si>
    <t>l/hr/mach</t>
  </si>
  <si>
    <t>Ventilation</t>
  </si>
  <si>
    <t>HP (W/egg)</t>
  </si>
  <si>
    <t>average</t>
  </si>
  <si>
    <t>indication HP (Nangsuay et al, 2015) and ventilation per day</t>
  </si>
  <si>
    <t>HP values are the average of Cobb 500 and Ross 308</t>
  </si>
  <si>
    <r>
      <t>Calculation of ventilation rate of machines based on heat production (HP) and carbon dioxide (CO</t>
    </r>
    <r>
      <rPr>
        <vertAlign val="subscript"/>
        <sz val="11"/>
        <color theme="1"/>
        <rFont val="Calibri"/>
        <family val="2"/>
        <scheme val="minor"/>
      </rPr>
      <t>2</t>
    </r>
    <r>
      <rPr>
        <sz val="11"/>
        <color theme="1"/>
        <rFont val="Calibri"/>
        <family val="2"/>
        <scheme val="minor"/>
      </rPr>
      <t>) production during incubation</t>
    </r>
  </si>
  <si>
    <r>
      <t>maximum CO</t>
    </r>
    <r>
      <rPr>
        <vertAlign val="subscript"/>
        <sz val="11"/>
        <color theme="1"/>
        <rFont val="Calibri"/>
        <family val="2"/>
        <scheme val="minor"/>
      </rPr>
      <t>2</t>
    </r>
    <r>
      <rPr>
        <sz val="11"/>
        <color theme="1"/>
        <rFont val="Calibri"/>
        <family val="2"/>
        <scheme val="minor"/>
      </rPr>
      <t xml:space="preserve"> level</t>
    </r>
  </si>
  <si>
    <r>
      <t>CO</t>
    </r>
    <r>
      <rPr>
        <vertAlign val="subscript"/>
        <sz val="11"/>
        <color theme="1"/>
        <rFont val="Calibri"/>
        <family val="2"/>
        <scheme val="minor"/>
      </rPr>
      <t>2</t>
    </r>
    <r>
      <rPr>
        <sz val="11"/>
        <color theme="1"/>
        <rFont val="Calibri"/>
        <family val="2"/>
        <scheme val="minor"/>
      </rPr>
      <t xml:space="preserve"> level incoming air</t>
    </r>
  </si>
  <si>
    <r>
      <t>CO</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2</t>
    </r>
    <r>
      <rPr>
        <sz val="11"/>
        <color theme="1"/>
        <rFont val="Calibri"/>
        <family val="2"/>
        <scheme val="minor"/>
      </rPr>
      <t xml:space="preserve"> production </t>
    </r>
  </si>
  <si>
    <r>
      <t>CO</t>
    </r>
    <r>
      <rPr>
        <vertAlign val="subscript"/>
        <sz val="11"/>
        <color theme="1"/>
        <rFont val="Calibri"/>
        <family val="2"/>
        <scheme val="minor"/>
      </rPr>
      <t>2</t>
    </r>
    <r>
      <rPr>
        <sz val="11"/>
        <color theme="1"/>
        <rFont val="Calibri"/>
        <family val="2"/>
        <scheme val="minor"/>
      </rPr>
      <t xml:space="preserve"> production </t>
    </r>
  </si>
  <si>
    <r>
      <t>CO</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2</t>
    </r>
  </si>
  <si>
    <r>
      <t>ventilation (m</t>
    </r>
    <r>
      <rPr>
        <vertAlign val="superscript"/>
        <sz val="11"/>
        <color theme="1"/>
        <rFont val="Calibri"/>
        <family val="2"/>
        <scheme val="minor"/>
      </rPr>
      <t>3</t>
    </r>
    <r>
      <rPr>
        <sz val="11"/>
        <color theme="1"/>
        <rFont val="Calibri"/>
        <family val="2"/>
        <scheme val="minor"/>
      </rPr>
      <t>/hr)</t>
    </r>
  </si>
  <si>
    <r>
      <t>m</t>
    </r>
    <r>
      <rPr>
        <vertAlign val="superscript"/>
        <sz val="11"/>
        <color theme="1"/>
        <rFont val="Calibri"/>
        <family val="2"/>
        <scheme val="minor"/>
      </rPr>
      <t>3</t>
    </r>
    <r>
      <rPr>
        <sz val="11"/>
        <color theme="1"/>
        <rFont val="Calibri"/>
        <family val="2"/>
        <scheme val="minor"/>
      </rPr>
      <t>/hr</t>
    </r>
  </si>
  <si>
    <t>days of incubation</t>
  </si>
  <si>
    <t>Ventilation (m3/hr)</t>
  </si>
  <si>
    <t>water content hallway (g/m3)      value from table</t>
  </si>
  <si>
    <t>water content machine (g/m3)     value from table</t>
  </si>
  <si>
    <r>
      <t xml:space="preserve">How to use:  In the </t>
    </r>
    <r>
      <rPr>
        <sz val="11"/>
        <color rgb="FFFFC000"/>
        <rFont val="Calibri"/>
        <family val="2"/>
        <scheme val="minor"/>
      </rPr>
      <t>input values</t>
    </r>
    <r>
      <rPr>
        <sz val="11"/>
        <color theme="1"/>
        <rFont val="Calibri"/>
        <family val="2"/>
        <scheme val="minor"/>
      </rPr>
      <t xml:space="preserve">  (orange) fill in the size of the machine, the egg weight, average moisture loss per day, and amount of water spray. The values given are standard values which will apply most of the time. Only the daily moisture loss can be quite different, depending on the humidity level in the machine. Then look in the table that says </t>
    </r>
    <r>
      <rPr>
        <b/>
        <u/>
        <sz val="11"/>
        <color theme="6"/>
        <rFont val="Calibri"/>
        <family val="2"/>
        <scheme val="minor"/>
      </rPr>
      <t>water content air hallway</t>
    </r>
    <r>
      <rPr>
        <b/>
        <sz val="11"/>
        <color theme="6"/>
        <rFont val="Calibri"/>
        <family val="2"/>
        <scheme val="minor"/>
      </rPr>
      <t xml:space="preserve"> </t>
    </r>
    <r>
      <rPr>
        <sz val="11"/>
        <color theme="1"/>
        <rFont val="Calibri"/>
        <family val="2"/>
        <scheme val="minor"/>
      </rPr>
      <t xml:space="preserve">(green heading) for water content at a given relative humdity and temperature and put in the formula (green cell). Do the same for </t>
    </r>
    <r>
      <rPr>
        <b/>
        <u/>
        <sz val="11"/>
        <color theme="4"/>
        <rFont val="Calibri"/>
        <family val="2"/>
        <scheme val="minor"/>
      </rPr>
      <t>water content machine</t>
    </r>
    <r>
      <rPr>
        <sz val="11"/>
        <color theme="1"/>
        <rFont val="Calibri"/>
        <family val="2"/>
        <scheme val="minor"/>
      </rPr>
      <t xml:space="preserve"> (blue heading) and the program will calculate the </t>
    </r>
    <r>
      <rPr>
        <b/>
        <u/>
        <sz val="11"/>
        <color rgb="FFFF0000"/>
        <rFont val="Calibri"/>
        <family val="2"/>
        <scheme val="minor"/>
      </rPr>
      <t>estimated ventilation in the machine</t>
    </r>
    <r>
      <rPr>
        <b/>
        <u/>
        <sz val="11"/>
        <color rgb="FFFFFF00"/>
        <rFont val="Calibri"/>
        <family val="2"/>
        <scheme val="minor"/>
      </rPr>
      <t xml:space="preserve"> </t>
    </r>
    <r>
      <rPr>
        <sz val="11"/>
        <color theme="1"/>
        <rFont val="Calibri"/>
        <family val="2"/>
        <scheme val="minor"/>
      </rPr>
      <t xml:space="preserve">in the red cell. The two lines in the calculation (situation 1 and 2) are identical, but can be used to compare two different situations, for instance high and low moisture in the hallway. </t>
    </r>
  </si>
  <si>
    <t>estimated ventilation machine (m3/hr)</t>
  </si>
  <si>
    <t>Calculation:</t>
  </si>
  <si>
    <t>situation 1</t>
  </si>
  <si>
    <t>situation 2</t>
  </si>
  <si>
    <t>input values (free to choose)</t>
  </si>
  <si>
    <t>daily moisture loss (%)</t>
  </si>
  <si>
    <t>egg weight (g)</t>
  </si>
  <si>
    <t>number of eggs</t>
  </si>
  <si>
    <t>spray (l/h)</t>
  </si>
  <si>
    <t>Water content air hallway, g/m3 (density air 0,85 m3/kg)</t>
  </si>
  <si>
    <t>Relative humidity (%)</t>
  </si>
  <si>
    <r>
      <t>Temp (</t>
    </r>
    <r>
      <rPr>
        <vertAlign val="superscript"/>
        <sz val="11"/>
        <color theme="1"/>
        <rFont val="Calibri"/>
        <family val="2"/>
        <scheme val="minor"/>
      </rPr>
      <t>o</t>
    </r>
    <r>
      <rPr>
        <sz val="11"/>
        <color theme="1"/>
        <rFont val="Calibri"/>
        <family val="2"/>
        <scheme val="minor"/>
      </rPr>
      <t>C)  20</t>
    </r>
  </si>
  <si>
    <t>Water content air machine, g/m3 (density air 0,9 m3/kg)</t>
  </si>
  <si>
    <r>
      <t>Temp (</t>
    </r>
    <r>
      <rPr>
        <vertAlign val="superscript"/>
        <sz val="11"/>
        <color theme="1"/>
        <rFont val="Calibri"/>
        <family val="2"/>
        <scheme val="minor"/>
      </rPr>
      <t>o</t>
    </r>
    <r>
      <rPr>
        <sz val="11"/>
        <color theme="1"/>
        <rFont val="Calibri"/>
        <family val="2"/>
        <scheme val="minor"/>
      </rPr>
      <t>C ) 36,5</t>
    </r>
  </si>
  <si>
    <t>based on CO2</t>
  </si>
  <si>
    <t>HP</t>
  </si>
  <si>
    <t>based on relative humdity</t>
  </si>
  <si>
    <t>T</t>
  </si>
  <si>
    <t>RH</t>
  </si>
  <si>
    <t>balance in water content (l/hr)</t>
  </si>
  <si>
    <t>daily weight loss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</si>
</sst>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1" x14ac:knownFonts="1">
    <font>
      <sz val="11"/>
      <color theme="1"/>
      <name val="Calibri"/>
      <family val="2"/>
      <scheme val="minor"/>
    </font>
    <font>
      <i/>
      <sz val="11"/>
      <color theme="1"/>
      <name val="Calibri"/>
      <family val="2"/>
      <scheme val="minor"/>
    </font>
    <font>
      <b/>
      <sz val="11"/>
      <color theme="1"/>
      <name val="Calibri"/>
      <family val="2"/>
      <scheme val="minor"/>
    </font>
    <font>
      <vertAlign val="subscript"/>
      <sz val="11"/>
      <color theme="1"/>
      <name val="Calibri"/>
      <family val="2"/>
      <scheme val="minor"/>
    </font>
    <font>
      <vertAlign val="superscript"/>
      <sz val="11"/>
      <color theme="1"/>
      <name val="Calibri"/>
      <family val="2"/>
      <scheme val="minor"/>
    </font>
    <font>
      <sz val="11"/>
      <color rgb="FFFFC000"/>
      <name val="Calibri"/>
      <family val="2"/>
      <scheme val="minor"/>
    </font>
    <font>
      <b/>
      <u/>
      <sz val="11"/>
      <color theme="6"/>
      <name val="Calibri"/>
      <family val="2"/>
      <scheme val="minor"/>
    </font>
    <font>
      <b/>
      <sz val="11"/>
      <color theme="6"/>
      <name val="Calibri"/>
      <family val="2"/>
      <scheme val="minor"/>
    </font>
    <font>
      <b/>
      <u/>
      <sz val="11"/>
      <color theme="4"/>
      <name val="Calibri"/>
      <family val="2"/>
      <scheme val="minor"/>
    </font>
    <font>
      <b/>
      <u/>
      <sz val="11"/>
      <color rgb="FFFF0000"/>
      <name val="Calibri"/>
      <family val="2"/>
      <scheme val="minor"/>
    </font>
    <font>
      <b/>
      <u/>
      <sz val="11"/>
      <color rgb="FFFFFF00"/>
      <name val="Calibri"/>
      <family val="2"/>
      <scheme val="minor"/>
    </font>
  </fonts>
  <fills count="6">
    <fill>
      <patternFill patternType="none"/>
    </fill>
    <fill>
      <patternFill patternType="gray125"/>
    </fill>
    <fill>
      <patternFill patternType="solid">
        <fgColor theme="6"/>
        <bgColor indexed="64"/>
      </patternFill>
    </fill>
    <fill>
      <patternFill patternType="solid">
        <fgColor theme="8"/>
        <bgColor indexed="64"/>
      </patternFill>
    </fill>
    <fill>
      <patternFill patternType="solid">
        <fgColor rgb="FFFF0000"/>
        <bgColor indexed="64"/>
      </patternFill>
    </fill>
    <fill>
      <patternFill patternType="solid">
        <fgColor rgb="FFFFC000"/>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diagonal/>
    </border>
  </borders>
  <cellStyleXfs count="1">
    <xf numFmtId="0" fontId="0" fillId="0" borderId="0"/>
  </cellStyleXfs>
  <cellXfs count="33">
    <xf numFmtId="0" fontId="0" fillId="0" borderId="0" xfId="0"/>
    <xf numFmtId="3" fontId="0" fillId="0" borderId="0" xfId="0" applyNumberFormat="1"/>
    <xf numFmtId="164" fontId="0" fillId="0" borderId="0" xfId="0" applyNumberFormat="1"/>
    <xf numFmtId="1" fontId="0" fillId="0" borderId="0" xfId="0" applyNumberFormat="1"/>
    <xf numFmtId="1" fontId="1" fillId="0" borderId="0" xfId="0" applyNumberFormat="1" applyFont="1"/>
    <xf numFmtId="165" fontId="0" fillId="0" borderId="0" xfId="0" applyNumberFormat="1"/>
    <xf numFmtId="165" fontId="1" fillId="0" borderId="0" xfId="0" applyNumberFormat="1" applyFont="1"/>
    <xf numFmtId="0" fontId="0" fillId="4" borderId="0" xfId="0" applyFill="1" applyAlignment="1">
      <alignment wrapText="1"/>
    </xf>
    <xf numFmtId="0" fontId="0" fillId="4" borderId="0" xfId="0" applyFill="1"/>
    <xf numFmtId="0" fontId="0" fillId="5" borderId="0" xfId="0" applyFill="1"/>
    <xf numFmtId="10" fontId="0" fillId="0" borderId="0" xfId="0" applyNumberFormat="1"/>
    <xf numFmtId="0" fontId="0" fillId="0" borderId="0" xfId="0" applyAlignment="1">
      <alignment horizontal="left"/>
    </xf>
    <xf numFmtId="0" fontId="0" fillId="0" borderId="9" xfId="0" applyBorder="1"/>
    <xf numFmtId="0" fontId="0" fillId="0" borderId="10" xfId="0" applyBorder="1" applyAlignment="1">
      <alignment horizontal="right"/>
    </xf>
    <xf numFmtId="0" fontId="0" fillId="0" borderId="10" xfId="0" applyBorder="1"/>
    <xf numFmtId="0" fontId="0" fillId="2" borderId="0" xfId="0" applyFill="1" applyAlignment="1">
      <alignment horizontal="center"/>
    </xf>
    <xf numFmtId="0" fontId="0" fillId="3" borderId="0" xfId="0" applyFill="1" applyAlignment="1">
      <alignment horizontal="center"/>
    </xf>
    <xf numFmtId="1" fontId="0" fillId="4" borderId="0" xfId="0" applyNumberFormat="1" applyFill="1" applyAlignment="1">
      <alignment horizontal="center"/>
    </xf>
    <xf numFmtId="0" fontId="2" fillId="2" borderId="0" xfId="0" applyFont="1" applyFill="1" applyAlignment="1">
      <alignment horizontal="center"/>
    </xf>
    <xf numFmtId="0" fontId="2" fillId="3" borderId="0" xfId="0" applyFont="1" applyFill="1" applyAlignment="1">
      <alignment horizontal="center"/>
    </xf>
    <xf numFmtId="0" fontId="0" fillId="0" borderId="0" xfId="0" applyAlignment="1">
      <alignment horizontal="center" wrapText="1"/>
    </xf>
    <xf numFmtId="0" fontId="0" fillId="2" borderId="0" xfId="0" applyFill="1" applyAlignment="1">
      <alignment horizontal="center" wrapText="1"/>
    </xf>
    <xf numFmtId="0" fontId="0" fillId="3" borderId="0" xfId="0" applyFill="1" applyAlignment="1">
      <alignment horizontal="center" wrapText="1"/>
    </xf>
    <xf numFmtId="49" fontId="0" fillId="0" borderId="1" xfId="0" applyNumberFormat="1" applyBorder="1" applyAlignment="1">
      <alignment horizontal="left" wrapText="1"/>
    </xf>
    <xf numFmtId="49" fontId="0" fillId="0" borderId="2" xfId="0" applyNumberFormat="1" applyBorder="1" applyAlignment="1">
      <alignment horizontal="left" wrapText="1"/>
    </xf>
    <xf numFmtId="49" fontId="0" fillId="0" borderId="3" xfId="0" applyNumberFormat="1" applyBorder="1" applyAlignment="1">
      <alignment horizontal="left" wrapText="1"/>
    </xf>
    <xf numFmtId="49" fontId="0" fillId="0" borderId="4" xfId="0" applyNumberFormat="1" applyBorder="1" applyAlignment="1">
      <alignment horizontal="left" wrapText="1"/>
    </xf>
    <xf numFmtId="49" fontId="0" fillId="0" borderId="0" xfId="0" applyNumberFormat="1" applyBorder="1" applyAlignment="1">
      <alignment horizontal="left" wrapText="1"/>
    </xf>
    <xf numFmtId="49" fontId="0" fillId="0" borderId="5" xfId="0" applyNumberFormat="1" applyBorder="1" applyAlignment="1">
      <alignment horizontal="left" wrapText="1"/>
    </xf>
    <xf numFmtId="49" fontId="0" fillId="0" borderId="6" xfId="0" applyNumberFormat="1" applyBorder="1" applyAlignment="1">
      <alignment horizontal="left" wrapText="1"/>
    </xf>
    <xf numFmtId="49" fontId="0" fillId="0" borderId="7" xfId="0" applyNumberFormat="1" applyBorder="1" applyAlignment="1">
      <alignment horizontal="left" wrapText="1"/>
    </xf>
    <xf numFmtId="49" fontId="0" fillId="0" borderId="8" xfId="0" applyNumberFormat="1" applyBorder="1" applyAlignment="1">
      <alignment horizontal="left" wrapText="1"/>
    </xf>
    <xf numFmtId="0" fontId="0" fillId="4" borderId="0" xfId="0" applyFill="1" applyAlignment="1">
      <alignment horizont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topLeftCell="A15" zoomScale="130" zoomScaleNormal="130" workbookViewId="0">
      <selection activeCell="J24" sqref="J24"/>
    </sheetView>
  </sheetViews>
  <sheetFormatPr defaultRowHeight="14.5" x14ac:dyDescent="0.35"/>
  <cols>
    <col min="1" max="1" width="21.1796875" customWidth="1"/>
    <col min="7" max="7" width="12.54296875" customWidth="1"/>
    <col min="8" max="8" width="12.26953125" bestFit="1" customWidth="1"/>
  </cols>
  <sheetData>
    <row r="1" spans="1:8" ht="16.5" x14ac:dyDescent="0.45">
      <c r="A1" t="s">
        <v>22</v>
      </c>
    </row>
    <row r="3" spans="1:8" x14ac:dyDescent="0.35">
      <c r="A3" t="s">
        <v>10</v>
      </c>
      <c r="B3" t="s">
        <v>1</v>
      </c>
      <c r="C3" t="s">
        <v>2</v>
      </c>
      <c r="F3" t="s">
        <v>20</v>
      </c>
    </row>
    <row r="4" spans="1:8" x14ac:dyDescent="0.35">
      <c r="A4" t="s">
        <v>0</v>
      </c>
      <c r="B4" t="s">
        <v>3</v>
      </c>
      <c r="C4" s="1">
        <v>100000</v>
      </c>
      <c r="F4" t="s">
        <v>21</v>
      </c>
    </row>
    <row r="5" spans="1:8" ht="16.5" x14ac:dyDescent="0.35">
      <c r="A5" t="s">
        <v>4</v>
      </c>
      <c r="B5" t="s">
        <v>5</v>
      </c>
      <c r="C5">
        <v>95</v>
      </c>
      <c r="F5" t="s">
        <v>9</v>
      </c>
      <c r="G5" t="s">
        <v>18</v>
      </c>
      <c r="H5" t="s">
        <v>28</v>
      </c>
    </row>
    <row r="6" spans="1:8" x14ac:dyDescent="0.35">
      <c r="A6" t="s">
        <v>6</v>
      </c>
      <c r="B6" t="s">
        <v>7</v>
      </c>
      <c r="C6">
        <v>5.3999999999999999E-2</v>
      </c>
      <c r="F6">
        <v>1</v>
      </c>
      <c r="G6" s="5">
        <v>1.2829770199067366E-4</v>
      </c>
      <c r="H6" s="3">
        <f t="shared" ref="H6:H20" si="0">((($C$4*($C$5/100)*G6)*3600/1000)/$C$14)/($C$7-$C$8)*1000</f>
        <v>0.42964026940654687</v>
      </c>
    </row>
    <row r="7" spans="1:8" ht="16.5" x14ac:dyDescent="0.45">
      <c r="A7" t="s">
        <v>23</v>
      </c>
      <c r="B7" t="s">
        <v>8</v>
      </c>
      <c r="C7">
        <v>4000</v>
      </c>
      <c r="F7">
        <v>2</v>
      </c>
      <c r="G7" s="5">
        <v>9.1180713107010002E-4</v>
      </c>
      <c r="H7" s="3">
        <f t="shared" si="0"/>
        <v>3.0534378664728208</v>
      </c>
    </row>
    <row r="8" spans="1:8" ht="16.5" x14ac:dyDescent="0.45">
      <c r="A8" t="s">
        <v>24</v>
      </c>
      <c r="B8" t="s">
        <v>8</v>
      </c>
      <c r="C8">
        <v>500</v>
      </c>
      <c r="F8">
        <v>3</v>
      </c>
      <c r="G8" s="5">
        <v>2.3441418672695211E-3</v>
      </c>
      <c r="H8" s="3">
        <f t="shared" si="0"/>
        <v>7.850006101076187</v>
      </c>
    </row>
    <row r="9" spans="1:8" x14ac:dyDescent="0.35">
      <c r="F9">
        <v>4</v>
      </c>
      <c r="G9" s="5">
        <v>3.6888359470142965E-3</v>
      </c>
      <c r="H9" s="3">
        <f t="shared" si="0"/>
        <v>12.353085405902171</v>
      </c>
    </row>
    <row r="10" spans="1:8" x14ac:dyDescent="0.35">
      <c r="F10">
        <v>5</v>
      </c>
      <c r="G10" s="5">
        <v>5.5235690753723914E-3</v>
      </c>
      <c r="H10" s="3">
        <f t="shared" si="0"/>
        <v>18.497195731543002</v>
      </c>
    </row>
    <row r="11" spans="1:8" x14ac:dyDescent="0.35">
      <c r="A11" t="s">
        <v>11</v>
      </c>
      <c r="F11">
        <v>6</v>
      </c>
      <c r="G11" s="5">
        <v>8.1003490099744446E-3</v>
      </c>
      <c r="H11" s="3">
        <f t="shared" si="0"/>
        <v>27.126254616668536</v>
      </c>
    </row>
    <row r="12" spans="1:8" ht="16.5" x14ac:dyDescent="0.45">
      <c r="A12" t="s">
        <v>12</v>
      </c>
      <c r="B12" t="s">
        <v>27</v>
      </c>
      <c r="C12">
        <v>0.67</v>
      </c>
      <c r="F12">
        <v>7</v>
      </c>
      <c r="G12" s="5">
        <v>1.1135071459388215E-2</v>
      </c>
      <c r="H12" s="3">
        <f t="shared" si="0"/>
        <v>37.28886041949896</v>
      </c>
    </row>
    <row r="13" spans="1:8" x14ac:dyDescent="0.35">
      <c r="A13" t="s">
        <v>14</v>
      </c>
      <c r="B13" t="s">
        <v>13</v>
      </c>
      <c r="C13">
        <f>C6*(C5/100)*C4*3600/1000</f>
        <v>18468</v>
      </c>
      <c r="F13">
        <v>8</v>
      </c>
      <c r="G13" s="5">
        <v>1.5807437487965044E-2</v>
      </c>
      <c r="H13" s="3">
        <f t="shared" si="0"/>
        <v>52.935567789438224</v>
      </c>
    </row>
    <row r="14" spans="1:8" ht="16.5" x14ac:dyDescent="0.45">
      <c r="A14" t="s">
        <v>25</v>
      </c>
      <c r="B14" t="s">
        <v>15</v>
      </c>
      <c r="C14" s="2">
        <f>(16.2/C12)+5</f>
        <v>29.179104477611936</v>
      </c>
      <c r="F14">
        <v>9</v>
      </c>
      <c r="G14" s="5">
        <v>2.2257161894258668E-2</v>
      </c>
      <c r="H14" s="3">
        <f t="shared" si="0"/>
        <v>74.534250295220033</v>
      </c>
    </row>
    <row r="15" spans="1:8" ht="16.5" x14ac:dyDescent="0.45">
      <c r="A15" t="s">
        <v>26</v>
      </c>
      <c r="B15" t="s">
        <v>16</v>
      </c>
      <c r="C15" s="3">
        <f>C13/C14</f>
        <v>632.91867007672647</v>
      </c>
      <c r="F15">
        <v>10</v>
      </c>
      <c r="G15" s="5">
        <v>3.0917194711857568E-2</v>
      </c>
      <c r="H15" s="3">
        <f t="shared" si="0"/>
        <v>103.53476063244491</v>
      </c>
    </row>
    <row r="16" spans="1:8" x14ac:dyDescent="0.35">
      <c r="F16">
        <v>11</v>
      </c>
      <c r="G16" s="5">
        <v>4.4820942183514581E-2</v>
      </c>
      <c r="H16" s="3">
        <f t="shared" si="0"/>
        <v>150.09529692262379</v>
      </c>
    </row>
    <row r="17" spans="1:8" ht="16.5" x14ac:dyDescent="0.35">
      <c r="A17" t="s">
        <v>17</v>
      </c>
      <c r="B17" t="s">
        <v>29</v>
      </c>
      <c r="C17" s="3">
        <f>C15/(C7-C8)*1000</f>
        <v>180.83390573620756</v>
      </c>
      <c r="F17">
        <v>12</v>
      </c>
      <c r="G17" s="5">
        <v>6.4630997014033492E-2</v>
      </c>
      <c r="H17" s="3">
        <f t="shared" si="0"/>
        <v>216.43473373468231</v>
      </c>
    </row>
    <row r="18" spans="1:8" x14ac:dyDescent="0.35">
      <c r="F18">
        <v>13</v>
      </c>
      <c r="G18" s="5">
        <v>8.8075878558171311E-2</v>
      </c>
      <c r="H18" s="3">
        <f t="shared" si="0"/>
        <v>294.94639112633365</v>
      </c>
    </row>
    <row r="19" spans="1:8" x14ac:dyDescent="0.35">
      <c r="F19">
        <v>14</v>
      </c>
      <c r="G19" s="5">
        <v>0.11312774636626201</v>
      </c>
      <c r="H19" s="3">
        <f t="shared" si="0"/>
        <v>378.83948560270773</v>
      </c>
    </row>
    <row r="20" spans="1:8" x14ac:dyDescent="0.35">
      <c r="F20">
        <v>15</v>
      </c>
      <c r="G20" s="5">
        <v>0.13118327971060761</v>
      </c>
      <c r="H20" s="3">
        <f t="shared" si="0"/>
        <v>439.30342291397346</v>
      </c>
    </row>
    <row r="21" spans="1:8" x14ac:dyDescent="0.35">
      <c r="F21">
        <v>16</v>
      </c>
      <c r="G21" s="5">
        <v>0.14061762590373231</v>
      </c>
      <c r="H21" s="3">
        <f>((($C$4*($C$5/100)*G21)*3600/1000)/$C$14)/($C$7-$C$8)*1000</f>
        <v>470.89693532453379</v>
      </c>
    </row>
    <row r="22" spans="1:8" x14ac:dyDescent="0.35">
      <c r="F22">
        <v>17</v>
      </c>
      <c r="G22" s="5">
        <v>0.1433327741642596</v>
      </c>
      <c r="H22" s="3">
        <f>((($C$4*($C$5/100)*G22)*3600/1000)/$C$14)/($C$7-$C$8)*1000</f>
        <v>479.98935874312673</v>
      </c>
    </row>
    <row r="23" spans="1:8" x14ac:dyDescent="0.35">
      <c r="F23">
        <v>18</v>
      </c>
      <c r="G23" s="5">
        <v>0.15012595725085373</v>
      </c>
      <c r="H23" s="3">
        <f>((($C$4*($C$5/100)*G23)*3600/1000)/$C$14)/($C$7-$C$8)*1000</f>
        <v>502.73820744553342</v>
      </c>
    </row>
    <row r="24" spans="1:8" x14ac:dyDescent="0.35">
      <c r="F24" t="s">
        <v>19</v>
      </c>
      <c r="G24" s="6">
        <f>AVERAGE(G6:G23)</f>
        <v>5.426272596875531E-2</v>
      </c>
      <c r="H24" s="4">
        <f>AVERAGE(H6:H23)</f>
        <v>181.71371616339923</v>
      </c>
    </row>
    <row r="26" spans="1:8" x14ac:dyDescent="0.35">
      <c r="F26">
        <v>19</v>
      </c>
      <c r="G26" s="5">
        <v>0.16</v>
      </c>
      <c r="H26" s="3">
        <f>((($C$4*($C$5/100)*G26)*3600/1000)/$C$14)/($C$7-$C$8)*1000</f>
        <v>535.80416514431874</v>
      </c>
    </row>
    <row r="27" spans="1:8" x14ac:dyDescent="0.35">
      <c r="F27">
        <v>20</v>
      </c>
      <c r="G27" s="5">
        <v>0.25</v>
      </c>
      <c r="H27" s="3">
        <f t="shared" ref="H27:H28" si="1">((($C$4*($C$5/100)*G27)*3600/1000)/$C$14)/($C$7-$C$8)*1000</f>
        <v>837.19400803799795</v>
      </c>
    </row>
    <row r="28" spans="1:8" x14ac:dyDescent="0.35">
      <c r="F28">
        <v>21</v>
      </c>
      <c r="G28" s="5">
        <v>0.35</v>
      </c>
      <c r="H28" s="3">
        <f t="shared" si="1"/>
        <v>1172.071611253197</v>
      </c>
    </row>
    <row r="29" spans="1:8" x14ac:dyDescent="0.35">
      <c r="F29" t="s">
        <v>19</v>
      </c>
      <c r="G29" s="5">
        <f>AVERAGE(G26:G28)</f>
        <v>0.25333333333333335</v>
      </c>
      <c r="H29" s="3">
        <f>AVERAGE(H26:H28)</f>
        <v>848.35659481183791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workbookViewId="0">
      <selection activeCell="F3" sqref="F3:G3"/>
    </sheetView>
  </sheetViews>
  <sheetFormatPr defaultRowHeight="14.5" x14ac:dyDescent="0.35"/>
  <cols>
    <col min="1" max="1" width="16.90625" customWidth="1"/>
    <col min="7" max="7" width="19" customWidth="1"/>
  </cols>
  <sheetData>
    <row r="1" spans="1:24" x14ac:dyDescent="0.35">
      <c r="B1" t="s">
        <v>31</v>
      </c>
    </row>
    <row r="2" spans="1:24" ht="15" thickBot="1" x14ac:dyDescent="0.4">
      <c r="A2" t="s">
        <v>30</v>
      </c>
      <c r="B2" t="s">
        <v>49</v>
      </c>
      <c r="E2" t="s">
        <v>51</v>
      </c>
    </row>
    <row r="3" spans="1:24" x14ac:dyDescent="0.35">
      <c r="B3" t="s">
        <v>50</v>
      </c>
      <c r="E3" t="s">
        <v>52</v>
      </c>
      <c r="F3" t="s">
        <v>53</v>
      </c>
      <c r="G3" t="s">
        <v>55</v>
      </c>
      <c r="H3" t="s">
        <v>54</v>
      </c>
      <c r="J3" s="20"/>
      <c r="K3" s="20"/>
      <c r="L3" s="20"/>
      <c r="M3" s="21" t="s">
        <v>32</v>
      </c>
      <c r="N3" s="21"/>
      <c r="O3" s="22" t="s">
        <v>33</v>
      </c>
      <c r="P3" s="22"/>
      <c r="Q3" s="7"/>
      <c r="R3" s="8"/>
      <c r="S3" s="23" t="s">
        <v>34</v>
      </c>
      <c r="T3" s="24"/>
      <c r="U3" s="24"/>
      <c r="V3" s="24"/>
      <c r="W3" s="24"/>
      <c r="X3" s="25"/>
    </row>
    <row r="4" spans="1:24" x14ac:dyDescent="0.35">
      <c r="A4">
        <v>1</v>
      </c>
      <c r="J4" s="20"/>
      <c r="K4" s="20"/>
      <c r="L4" s="20"/>
      <c r="M4" s="21"/>
      <c r="N4" s="21"/>
      <c r="O4" s="22"/>
      <c r="P4" s="22"/>
      <c r="Q4" s="32" t="s">
        <v>35</v>
      </c>
      <c r="R4" s="32"/>
      <c r="S4" s="26"/>
      <c r="T4" s="27"/>
      <c r="U4" s="27"/>
      <c r="V4" s="27"/>
      <c r="W4" s="27"/>
      <c r="X4" s="28"/>
    </row>
    <row r="5" spans="1:24" x14ac:dyDescent="0.35">
      <c r="A5">
        <v>2</v>
      </c>
      <c r="J5" t="s">
        <v>36</v>
      </c>
      <c r="K5" t="s">
        <v>37</v>
      </c>
      <c r="M5" s="15">
        <v>6.4</v>
      </c>
      <c r="N5" s="15"/>
      <c r="O5" s="16">
        <v>28.7</v>
      </c>
      <c r="P5" s="16"/>
      <c r="Q5" s="17">
        <f>(K11*K10*((K9/100)/24)+(K12*1000))/(O5-M5)</f>
        <v>83.80044843049329</v>
      </c>
      <c r="R5" s="17"/>
      <c r="S5" s="26"/>
      <c r="T5" s="27"/>
      <c r="U5" s="27"/>
      <c r="V5" s="27"/>
      <c r="W5" s="27"/>
      <c r="X5" s="28"/>
    </row>
    <row r="6" spans="1:24" x14ac:dyDescent="0.35">
      <c r="A6">
        <v>3</v>
      </c>
      <c r="K6" t="s">
        <v>38</v>
      </c>
      <c r="M6" s="15">
        <v>6.4</v>
      </c>
      <c r="N6" s="15"/>
      <c r="O6" s="16">
        <v>13</v>
      </c>
      <c r="P6" s="16"/>
      <c r="Q6" s="17">
        <f>(K11*K10*((K9/100)/24)+(K12*1000))/(O6-M6)</f>
        <v>283.14393939393943</v>
      </c>
      <c r="R6" s="17"/>
      <c r="S6" s="26"/>
      <c r="T6" s="27"/>
      <c r="U6" s="27"/>
      <c r="V6" s="27"/>
      <c r="W6" s="27"/>
      <c r="X6" s="28"/>
    </row>
    <row r="7" spans="1:24" x14ac:dyDescent="0.35">
      <c r="A7">
        <v>4</v>
      </c>
      <c r="S7" s="26"/>
      <c r="T7" s="27"/>
      <c r="U7" s="27"/>
      <c r="V7" s="27"/>
      <c r="W7" s="27"/>
      <c r="X7" s="28"/>
    </row>
    <row r="8" spans="1:24" x14ac:dyDescent="0.35">
      <c r="A8">
        <v>5</v>
      </c>
      <c r="J8" t="s">
        <v>39</v>
      </c>
      <c r="S8" s="26"/>
      <c r="T8" s="27"/>
      <c r="U8" s="27"/>
      <c r="V8" s="27"/>
      <c r="W8" s="27"/>
      <c r="X8" s="28"/>
    </row>
    <row r="9" spans="1:24" x14ac:dyDescent="0.35">
      <c r="A9">
        <v>6</v>
      </c>
      <c r="J9" t="s">
        <v>40</v>
      </c>
      <c r="K9" s="9">
        <v>0.6</v>
      </c>
      <c r="L9" s="10"/>
      <c r="S9" s="26"/>
      <c r="T9" s="27"/>
      <c r="U9" s="27"/>
      <c r="V9" s="27"/>
      <c r="W9" s="27"/>
      <c r="X9" s="28"/>
    </row>
    <row r="10" spans="1:24" x14ac:dyDescent="0.35">
      <c r="A10">
        <v>7</v>
      </c>
      <c r="J10" t="s">
        <v>41</v>
      </c>
      <c r="K10" s="9">
        <v>65</v>
      </c>
      <c r="O10" s="11"/>
      <c r="S10" s="26"/>
      <c r="T10" s="27"/>
      <c r="U10" s="27"/>
      <c r="V10" s="27"/>
      <c r="W10" s="27"/>
      <c r="X10" s="28"/>
    </row>
    <row r="11" spans="1:24" x14ac:dyDescent="0.35">
      <c r="A11">
        <v>8</v>
      </c>
      <c r="J11" t="s">
        <v>42</v>
      </c>
      <c r="K11" s="9">
        <v>115000</v>
      </c>
      <c r="S11" s="26"/>
      <c r="T11" s="27"/>
      <c r="U11" s="27"/>
      <c r="V11" s="27"/>
      <c r="W11" s="27"/>
      <c r="X11" s="28"/>
    </row>
    <row r="12" spans="1:24" x14ac:dyDescent="0.35">
      <c r="A12">
        <v>9</v>
      </c>
      <c r="J12" t="s">
        <v>43</v>
      </c>
      <c r="K12" s="9">
        <v>0</v>
      </c>
      <c r="S12" s="26"/>
      <c r="T12" s="27"/>
      <c r="U12" s="27"/>
      <c r="V12" s="27"/>
      <c r="W12" s="27"/>
      <c r="X12" s="28"/>
    </row>
    <row r="13" spans="1:24" x14ac:dyDescent="0.35">
      <c r="A13">
        <v>10</v>
      </c>
      <c r="S13" s="26"/>
      <c r="T13" s="27"/>
      <c r="U13" s="27"/>
      <c r="V13" s="27"/>
      <c r="W13" s="27"/>
      <c r="X13" s="28"/>
    </row>
    <row r="14" spans="1:24" ht="15" thickBot="1" x14ac:dyDescent="0.4">
      <c r="A14">
        <v>11</v>
      </c>
      <c r="J14" s="18" t="s">
        <v>44</v>
      </c>
      <c r="K14" s="18"/>
      <c r="L14" s="18"/>
      <c r="M14" s="18"/>
      <c r="N14" s="18"/>
      <c r="S14" s="29"/>
      <c r="T14" s="30"/>
      <c r="U14" s="30"/>
      <c r="V14" s="30"/>
      <c r="W14" s="30"/>
      <c r="X14" s="31"/>
    </row>
    <row r="15" spans="1:24" x14ac:dyDescent="0.35">
      <c r="A15">
        <v>12</v>
      </c>
      <c r="J15" s="12" t="s">
        <v>45</v>
      </c>
      <c r="K15" s="12">
        <v>25</v>
      </c>
      <c r="L15" s="12">
        <v>30</v>
      </c>
      <c r="M15" s="12">
        <v>35</v>
      </c>
      <c r="N15" s="12">
        <v>40</v>
      </c>
      <c r="O15" s="12">
        <v>45</v>
      </c>
      <c r="P15" s="12">
        <v>50</v>
      </c>
      <c r="Q15" s="12">
        <v>55</v>
      </c>
      <c r="R15" s="12">
        <v>60</v>
      </c>
      <c r="S15" s="12">
        <v>65</v>
      </c>
      <c r="T15" s="12">
        <v>70</v>
      </c>
    </row>
    <row r="16" spans="1:24" ht="16.5" x14ac:dyDescent="0.35">
      <c r="A16">
        <v>13</v>
      </c>
      <c r="J16" s="13" t="s">
        <v>46</v>
      </c>
      <c r="K16" s="2">
        <v>4.1399999999999997</v>
      </c>
      <c r="L16" s="2">
        <v>4.9449999999999994</v>
      </c>
      <c r="M16" s="2">
        <v>5.8649999999999993</v>
      </c>
      <c r="N16" s="2">
        <v>6.669999999999999</v>
      </c>
      <c r="O16" s="2">
        <v>7.4749999999999996</v>
      </c>
      <c r="P16" s="2">
        <v>8.3949999999999996</v>
      </c>
      <c r="Q16" s="2">
        <v>9.1999999999999993</v>
      </c>
      <c r="R16" s="2">
        <v>10.004999999999999</v>
      </c>
      <c r="S16" s="2">
        <v>10.924999999999999</v>
      </c>
      <c r="T16" s="2">
        <v>11.729999999999999</v>
      </c>
    </row>
    <row r="17" spans="1:20" x14ac:dyDescent="0.35">
      <c r="A17">
        <v>14</v>
      </c>
      <c r="J17" s="14">
        <v>21</v>
      </c>
      <c r="K17" s="2">
        <v>4.3699999999999992</v>
      </c>
      <c r="L17" s="2">
        <v>5.2899999999999991</v>
      </c>
      <c r="M17" s="2">
        <v>6.21</v>
      </c>
      <c r="N17" s="2">
        <v>7.13</v>
      </c>
      <c r="O17" s="2">
        <v>8.0499999999999989</v>
      </c>
      <c r="P17" s="2">
        <v>8.8549999999999986</v>
      </c>
      <c r="Q17" s="2">
        <v>9.7749999999999986</v>
      </c>
      <c r="R17" s="2">
        <v>10.695</v>
      </c>
      <c r="S17" s="2">
        <v>11.614999999999998</v>
      </c>
      <c r="T17" s="2">
        <v>12.535</v>
      </c>
    </row>
    <row r="18" spans="1:20" x14ac:dyDescent="0.35">
      <c r="A18">
        <v>15</v>
      </c>
      <c r="J18" s="14">
        <v>22</v>
      </c>
      <c r="K18" s="2">
        <v>4.714999999999999</v>
      </c>
      <c r="L18" s="2">
        <v>5.6349999999999998</v>
      </c>
      <c r="M18" s="2">
        <v>6.5549999999999997</v>
      </c>
      <c r="N18" s="2">
        <v>7.589999999999999</v>
      </c>
      <c r="O18" s="2">
        <v>8.51</v>
      </c>
      <c r="P18" s="2">
        <v>9.4299999999999979</v>
      </c>
      <c r="Q18" s="2">
        <v>10.464999999999998</v>
      </c>
      <c r="R18" s="2">
        <v>11.385</v>
      </c>
      <c r="S18" s="2">
        <v>12.304999999999998</v>
      </c>
      <c r="T18" s="2">
        <v>13.339999999999998</v>
      </c>
    </row>
    <row r="19" spans="1:20" x14ac:dyDescent="0.35">
      <c r="A19">
        <v>16</v>
      </c>
      <c r="J19" s="14">
        <v>23</v>
      </c>
      <c r="K19" s="2">
        <v>4.9449999999999994</v>
      </c>
      <c r="L19" s="2">
        <v>5.9799999999999995</v>
      </c>
      <c r="M19" s="2">
        <v>7.0149999999999988</v>
      </c>
      <c r="N19" s="2">
        <v>8.0499999999999989</v>
      </c>
      <c r="O19" s="2">
        <v>9.0849999999999991</v>
      </c>
      <c r="P19" s="2">
        <v>10.119999999999999</v>
      </c>
      <c r="Q19" s="2">
        <v>11.04</v>
      </c>
      <c r="R19" s="2">
        <v>12.074999999999999</v>
      </c>
      <c r="S19" s="2">
        <v>13.11</v>
      </c>
      <c r="T19" s="2">
        <v>14.145</v>
      </c>
    </row>
    <row r="20" spans="1:20" x14ac:dyDescent="0.35">
      <c r="A20">
        <v>17</v>
      </c>
      <c r="J20" s="14">
        <v>24</v>
      </c>
      <c r="K20" s="2">
        <v>5.2899999999999991</v>
      </c>
      <c r="L20" s="2">
        <v>6.4399999999999995</v>
      </c>
      <c r="M20" s="2">
        <v>7.4749999999999996</v>
      </c>
      <c r="N20" s="2">
        <v>8.51</v>
      </c>
      <c r="O20" s="2">
        <v>9.66</v>
      </c>
      <c r="P20" s="2">
        <v>10.695</v>
      </c>
      <c r="Q20" s="2">
        <v>11.729999999999999</v>
      </c>
      <c r="R20" s="2">
        <v>12.879999999999999</v>
      </c>
      <c r="S20" s="2">
        <v>13.914999999999999</v>
      </c>
      <c r="T20" s="2">
        <v>15.064999999999998</v>
      </c>
    </row>
    <row r="21" spans="1:20" x14ac:dyDescent="0.35">
      <c r="A21">
        <v>18</v>
      </c>
      <c r="J21" s="14">
        <v>25</v>
      </c>
      <c r="K21" s="2">
        <v>5.6349999999999998</v>
      </c>
      <c r="L21" s="2">
        <v>6.8999999999999995</v>
      </c>
      <c r="M21" s="2">
        <v>7.9349999999999996</v>
      </c>
      <c r="N21" s="2">
        <v>9.0849999999999991</v>
      </c>
      <c r="O21" s="2">
        <v>10.234999999999999</v>
      </c>
      <c r="P21" s="2">
        <v>11.385</v>
      </c>
      <c r="Q21" s="2">
        <v>12.535</v>
      </c>
      <c r="R21" s="2">
        <v>13.684999999999999</v>
      </c>
      <c r="S21" s="2">
        <v>14.834999999999999</v>
      </c>
      <c r="T21" s="2">
        <v>15.984999999999999</v>
      </c>
    </row>
    <row r="22" spans="1:20" x14ac:dyDescent="0.35">
      <c r="J22" s="14">
        <v>26</v>
      </c>
      <c r="K22" s="2">
        <v>5.9799999999999995</v>
      </c>
      <c r="L22" s="2">
        <v>7.2449999999999992</v>
      </c>
      <c r="M22" s="2">
        <v>8.3949999999999996</v>
      </c>
      <c r="N22" s="2">
        <v>9.66</v>
      </c>
      <c r="O22" s="2">
        <v>10.809999999999999</v>
      </c>
      <c r="P22" s="2">
        <v>12.074999999999999</v>
      </c>
      <c r="Q22" s="2">
        <v>13.339999999999998</v>
      </c>
      <c r="R22" s="2">
        <v>14.489999999999998</v>
      </c>
      <c r="S22" s="2">
        <v>15.754999999999997</v>
      </c>
      <c r="T22" s="2">
        <v>17.02</v>
      </c>
    </row>
    <row r="23" spans="1:20" x14ac:dyDescent="0.35">
      <c r="J23" s="14">
        <v>27</v>
      </c>
      <c r="K23" s="2">
        <v>6.3249999999999993</v>
      </c>
      <c r="L23" s="2">
        <v>7.589999999999999</v>
      </c>
      <c r="M23" s="2">
        <v>8.9699999999999989</v>
      </c>
      <c r="N23" s="2">
        <v>10.234999999999999</v>
      </c>
      <c r="O23" s="2">
        <v>11.5</v>
      </c>
      <c r="P23" s="2">
        <v>12.764999999999999</v>
      </c>
      <c r="Q23" s="2">
        <v>14.145</v>
      </c>
      <c r="R23" s="2">
        <v>15.409999999999998</v>
      </c>
      <c r="S23" s="2">
        <v>16.79</v>
      </c>
      <c r="T23" s="2">
        <v>18.054999999999996</v>
      </c>
    </row>
    <row r="24" spans="1:20" x14ac:dyDescent="0.35">
      <c r="J24" s="14">
        <v>28</v>
      </c>
      <c r="K24" s="2">
        <v>6.7850000000000001</v>
      </c>
      <c r="L24" s="2">
        <v>8.0499999999999989</v>
      </c>
      <c r="M24" s="2">
        <v>9.4299999999999979</v>
      </c>
      <c r="N24" s="2">
        <v>10.809999999999999</v>
      </c>
      <c r="O24" s="2">
        <v>12.19</v>
      </c>
      <c r="P24" s="2">
        <v>13.57</v>
      </c>
      <c r="Q24" s="2">
        <v>14.95</v>
      </c>
      <c r="R24" s="2">
        <v>16.445</v>
      </c>
      <c r="S24" s="2">
        <v>17.824999999999999</v>
      </c>
      <c r="T24" s="2">
        <v>19.204999999999998</v>
      </c>
    </row>
    <row r="27" spans="1:20" x14ac:dyDescent="0.35">
      <c r="J27" s="19" t="s">
        <v>47</v>
      </c>
      <c r="K27" s="19"/>
      <c r="L27" s="19"/>
      <c r="M27" s="19"/>
      <c r="N27" s="19"/>
    </row>
    <row r="28" spans="1:20" x14ac:dyDescent="0.35">
      <c r="J28" s="12" t="s">
        <v>45</v>
      </c>
      <c r="K28" s="12">
        <v>30</v>
      </c>
      <c r="L28" s="12">
        <v>35</v>
      </c>
      <c r="M28" s="12">
        <v>40</v>
      </c>
      <c r="N28" s="12">
        <v>45</v>
      </c>
      <c r="O28" s="12">
        <v>50</v>
      </c>
      <c r="P28" s="12">
        <v>55</v>
      </c>
      <c r="Q28" s="12">
        <v>60</v>
      </c>
      <c r="R28" s="12">
        <v>65</v>
      </c>
      <c r="S28" s="12">
        <v>70</v>
      </c>
      <c r="T28" s="12">
        <v>75</v>
      </c>
    </row>
    <row r="29" spans="1:20" ht="16.5" x14ac:dyDescent="0.35">
      <c r="J29" s="13" t="s">
        <v>48</v>
      </c>
      <c r="K29" s="2">
        <v>12.65</v>
      </c>
      <c r="L29" s="2">
        <v>14.740000000000002</v>
      </c>
      <c r="M29" s="2">
        <v>16.940000000000001</v>
      </c>
      <c r="N29" s="2">
        <v>19.14</v>
      </c>
      <c r="O29" s="2">
        <v>21.230000000000004</v>
      </c>
      <c r="P29" s="2">
        <v>23.430000000000003</v>
      </c>
      <c r="Q29" s="2">
        <v>25.740000000000002</v>
      </c>
      <c r="R29" s="2">
        <v>27.94</v>
      </c>
      <c r="S29" s="2">
        <v>30.14</v>
      </c>
      <c r="T29" s="2">
        <v>32.450000000000003</v>
      </c>
    </row>
    <row r="30" spans="1:20" x14ac:dyDescent="0.35">
      <c r="J30" s="14">
        <v>37</v>
      </c>
      <c r="K30" s="2">
        <v>12.980000000000002</v>
      </c>
      <c r="L30" s="2">
        <v>15.180000000000001</v>
      </c>
      <c r="M30" s="2">
        <v>17.380000000000003</v>
      </c>
      <c r="N30" s="2">
        <v>19.690000000000001</v>
      </c>
      <c r="O30" s="2">
        <v>21.89</v>
      </c>
      <c r="P30" s="2">
        <v>24.200000000000003</v>
      </c>
      <c r="Q30" s="2">
        <v>26.400000000000002</v>
      </c>
      <c r="R30" s="2">
        <v>28.710000000000004</v>
      </c>
      <c r="S30" s="2">
        <v>31.020000000000003</v>
      </c>
      <c r="T30" s="2">
        <v>33.330000000000005</v>
      </c>
    </row>
    <row r="31" spans="1:20" x14ac:dyDescent="0.35">
      <c r="J31" s="14">
        <v>37.5</v>
      </c>
      <c r="K31" s="2">
        <v>13.31</v>
      </c>
      <c r="L31" s="2">
        <v>15.620000000000001</v>
      </c>
      <c r="M31" s="2">
        <v>17.930000000000003</v>
      </c>
      <c r="N31" s="2">
        <v>20.239999999999998</v>
      </c>
      <c r="O31" s="2">
        <v>22.55</v>
      </c>
      <c r="P31" s="2">
        <v>24.860000000000003</v>
      </c>
      <c r="Q31" s="2">
        <v>27.17</v>
      </c>
      <c r="R31" s="2">
        <v>29.59</v>
      </c>
      <c r="S31" s="2">
        <v>31.900000000000002</v>
      </c>
      <c r="T31" s="2">
        <v>34.32</v>
      </c>
    </row>
  </sheetData>
  <mergeCells count="15">
    <mergeCell ref="S3:X14"/>
    <mergeCell ref="Q4:R4"/>
    <mergeCell ref="M5:N5"/>
    <mergeCell ref="O5:P5"/>
    <mergeCell ref="Q5:R5"/>
    <mergeCell ref="J3:J4"/>
    <mergeCell ref="K3:K4"/>
    <mergeCell ref="L3:L4"/>
    <mergeCell ref="M3:N4"/>
    <mergeCell ref="O3:P4"/>
    <mergeCell ref="M6:N6"/>
    <mergeCell ref="O6:P6"/>
    <mergeCell ref="Q6:R6"/>
    <mergeCell ref="J14:N14"/>
    <mergeCell ref="J27:N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ventilation based on CO2</vt:lpstr>
      <vt:lpstr>Blad2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meijerhof</dc:creator>
  <cp:lastModifiedBy>ron meijerhof</cp:lastModifiedBy>
  <dcterms:created xsi:type="dcterms:W3CDTF">2017-06-09T11:38:30Z</dcterms:created>
  <dcterms:modified xsi:type="dcterms:W3CDTF">2017-06-24T16:47:26Z</dcterms:modified>
</cp:coreProperties>
</file>